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60" windowWidth="18180" windowHeight="5835"/>
  </bookViews>
  <sheets>
    <sheet name="смета для голосования" sheetId="1" r:id="rId1"/>
  </sheets>
  <definedNames>
    <definedName name="_xlnm.Print_Area" localSheetId="0">'смета для голосования'!$A$1:$G$89</definedName>
  </definedNames>
  <calcPr calcId="145621"/>
</workbook>
</file>

<file path=xl/calcChain.xml><?xml version="1.0" encoding="utf-8"?>
<calcChain xmlns="http://schemas.openxmlformats.org/spreadsheetml/2006/main">
  <c r="G84" i="1"/>
  <c r="G82"/>
  <c r="G59"/>
  <c r="I60"/>
  <c r="G57"/>
  <c r="G55"/>
  <c r="G53"/>
  <c r="G51"/>
  <c r="G48"/>
  <c r="G66"/>
  <c r="G67"/>
  <c r="G23"/>
  <c r="G20"/>
  <c r="G65"/>
  <c r="G78"/>
  <c r="G68"/>
  <c r="G69"/>
</calcChain>
</file>

<file path=xl/comments1.xml><?xml version="1.0" encoding="utf-8"?>
<comments xmlns="http://schemas.openxmlformats.org/spreadsheetml/2006/main">
  <authors>
    <author>Попова Эльвира Викторовна</author>
  </authors>
  <commentList>
    <comment ref="E29" authorId="0">
      <text>
        <r>
          <rPr>
            <sz val="9"/>
            <color indexed="81"/>
            <rFont val="Tahoma"/>
            <family val="2"/>
            <charset val="204"/>
          </rPr>
          <t xml:space="preserve">5650руб*8 мес (труд.договор с 1мая)
</t>
        </r>
      </text>
    </comment>
  </commentList>
</comments>
</file>

<file path=xl/sharedStrings.xml><?xml version="1.0" encoding="utf-8"?>
<sst xmlns="http://schemas.openxmlformats.org/spreadsheetml/2006/main" count="150" uniqueCount="129">
  <si>
    <t>СМЕТА доходов и расходов  СНТ "Озорной ручей"                     для голосования</t>
  </si>
  <si>
    <t>2017 год план</t>
  </si>
  <si>
    <t>2017 год факт</t>
  </si>
  <si>
    <t xml:space="preserve"> на 2018 год</t>
  </si>
  <si>
    <t>Статьи затрат</t>
  </si>
  <si>
    <t>Состав статьи затрат</t>
  </si>
  <si>
    <t>сумма по статье</t>
  </si>
  <si>
    <t xml:space="preserve">На обслуживание инфраструктуры </t>
  </si>
  <si>
    <r>
      <t xml:space="preserve">Ремонт подъездных дорог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(грейдерные работы, приобретение и доставка материалов для подсыпки)</t>
    </r>
  </si>
  <si>
    <t>по договору подряда</t>
  </si>
  <si>
    <r>
      <t xml:space="preserve">Ремонт внутримассивных дорог                                            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(подсыпка, планировка, грейдеровка)</t>
    </r>
  </si>
  <si>
    <t>Вырубка деревьев вдоль подъездных дорог и ЛЭП</t>
  </si>
  <si>
    <r>
      <t xml:space="preserve">Противопожарные мероприятия                                                                                         </t>
    </r>
    <r>
      <rPr>
        <i/>
        <sz val="12"/>
        <color indexed="8"/>
        <rFont val="Times New Roman"/>
        <family val="1"/>
        <charset val="204"/>
      </rPr>
      <t>(расчистка пожарных водоемов, ремонт ограждений пожарных водоемов)</t>
    </r>
  </si>
  <si>
    <r>
      <t xml:space="preserve">Расчистка от снега подъездных и внутримассивных дорог           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(в соответствии со схемой, утверждаемой Правлением)</t>
    </r>
  </si>
  <si>
    <t>Мелиорация</t>
  </si>
  <si>
    <t xml:space="preserve">Вывоз мусора: транспортировка, размещение ТБО                                                                              </t>
  </si>
  <si>
    <t>договору №Ф-13-152  от 01.03.2013 с ООО "РАСЭМ"</t>
  </si>
  <si>
    <t xml:space="preserve">Оснащение постов охраны оборудованием для видеорегистрации и освещение постов </t>
  </si>
  <si>
    <t>новая статья</t>
  </si>
  <si>
    <t>Ремонт, окраска мусорных контейнеров</t>
  </si>
  <si>
    <r>
      <t xml:space="preserve">Расходные материалы для дворника и контролёра энергоучета </t>
    </r>
    <r>
      <rPr>
        <i/>
        <sz val="12"/>
        <color indexed="8"/>
        <rFont val="Times New Roman"/>
        <family val="1"/>
        <charset val="204"/>
      </rPr>
      <t>(топливо и масло для электро, бензоинструмента)</t>
    </r>
  </si>
  <si>
    <r>
      <t xml:space="preserve">Расходные материалы для скважин и насосных станций, ремонт и обслуживание генераторов </t>
    </r>
    <r>
      <rPr>
        <i/>
        <sz val="12"/>
        <color indexed="8"/>
        <rFont val="Times New Roman"/>
        <family val="1"/>
        <charset val="204"/>
      </rPr>
      <t>(бензин,утеплители)</t>
    </r>
  </si>
  <si>
    <t>Благоустройство территории земель общего пользования</t>
  </si>
  <si>
    <t>Проведение анализов воды на скважинах СНТ</t>
  </si>
  <si>
    <t>Земельный налог</t>
  </si>
  <si>
    <t>Земельный налог ЗОП- 101 160 м2</t>
  </si>
  <si>
    <t xml:space="preserve">Охрана на постах СНТ (№1-первый и второй массивы) </t>
  </si>
  <si>
    <r>
      <t xml:space="preserve">охранник 4 чел. </t>
    </r>
    <r>
      <rPr>
        <i/>
        <sz val="11"/>
        <rFont val="Times New Roman"/>
        <family val="1"/>
        <charset val="204"/>
      </rPr>
      <t>(45тыс.руб./мес по 1,5тыс.руб.за смену)</t>
    </r>
  </si>
  <si>
    <t>??? 430369</t>
  </si>
  <si>
    <t>отпуска основного работника</t>
  </si>
  <si>
    <t>расчёт отпуска основного работника (11468руб)</t>
  </si>
  <si>
    <t>налог 20,2%</t>
  </si>
  <si>
    <t>согласно упрощенного налогооблажения</t>
  </si>
  <si>
    <t xml:space="preserve">Охрана на постах СНТ ( №2-третий массив) </t>
  </si>
  <si>
    <r>
      <t xml:space="preserve">охранник 4 чел. </t>
    </r>
    <r>
      <rPr>
        <i/>
        <sz val="11"/>
        <rFont val="Times New Roman"/>
        <family val="1"/>
        <charset val="204"/>
      </rPr>
      <t>(30тыс.руб./мес по 1тыс.руб.за смену)</t>
    </r>
  </si>
  <si>
    <t>???</t>
  </si>
  <si>
    <t xml:space="preserve"> расчёт отпуска основного работника (7644руб)</t>
  </si>
  <si>
    <t xml:space="preserve">Электромонтер по ремонту и обслуживанию электрооборудования ( до 1000 V) и насосных станций </t>
  </si>
  <si>
    <r>
      <t xml:space="preserve">Электромонтер 1чел </t>
    </r>
    <r>
      <rPr>
        <i/>
        <sz val="11"/>
        <rFont val="Times New Roman"/>
        <family val="1"/>
        <charset val="204"/>
      </rPr>
      <t xml:space="preserve">(8200руб./ месяц/ на руки) </t>
    </r>
  </si>
  <si>
    <t>в т.ч. Отпускные7815руб на руки из расчёта на 28 дней</t>
  </si>
  <si>
    <t>отпуск основного работника</t>
  </si>
  <si>
    <t>расчёт отпуска основного работника (7815руб на руки)</t>
  </si>
  <si>
    <r>
      <t xml:space="preserve">Учет электроэнергии </t>
    </r>
    <r>
      <rPr>
        <i/>
        <sz val="12"/>
        <color indexed="8"/>
        <rFont val="Times New Roman"/>
        <family val="1"/>
        <charset val="204"/>
      </rPr>
      <t xml:space="preserve">(по трём массивам)      </t>
    </r>
    <r>
      <rPr>
        <i/>
        <sz val="14"/>
        <color indexed="8"/>
        <rFont val="Times New Roman"/>
        <family val="1"/>
        <charset val="204"/>
      </rPr>
      <t xml:space="preserve">          </t>
    </r>
  </si>
  <si>
    <r>
      <t>Контролер 1чел</t>
    </r>
    <r>
      <rPr>
        <i/>
        <sz val="11"/>
        <rFont val="Times New Roman"/>
        <family val="1"/>
        <charset val="204"/>
      </rPr>
      <t xml:space="preserve"> (15,5тыс.руб.* 5 мес/ на руки) </t>
    </r>
  </si>
  <si>
    <t xml:space="preserve">Обслуживание систем автоматического доступа и контроля на постах                                  </t>
  </si>
  <si>
    <r>
      <t xml:space="preserve">Монтажник 1чел           </t>
    </r>
    <r>
      <rPr>
        <i/>
        <sz val="11"/>
        <rFont val="Times New Roman"/>
        <family val="1"/>
        <charset val="204"/>
      </rPr>
      <t xml:space="preserve">(6тыс.руб./ месяц/ на руки) </t>
    </r>
  </si>
  <si>
    <t>расчёт отпуска основного работника (5737руб на руки)</t>
  </si>
  <si>
    <r>
      <t xml:space="preserve">Уборка и санитарная очистка территории СНТ                  </t>
    </r>
    <r>
      <rPr>
        <i/>
        <sz val="12"/>
        <color indexed="8"/>
        <rFont val="Times New Roman"/>
        <family val="1"/>
        <charset val="204"/>
      </rPr>
      <t xml:space="preserve">   </t>
    </r>
    <r>
      <rPr>
        <sz val="12"/>
        <color indexed="8"/>
        <rFont val="Times New Roman"/>
        <family val="1"/>
        <charset val="204"/>
      </rPr>
      <t xml:space="preserve">                                             </t>
    </r>
  </si>
  <si>
    <r>
      <t xml:space="preserve">Дворник 1чел                       </t>
    </r>
    <r>
      <rPr>
        <i/>
        <sz val="11"/>
        <rFont val="Times New Roman"/>
        <family val="1"/>
        <charset val="204"/>
      </rPr>
      <t>(6 тыс.руб./месяц/ на руки)</t>
    </r>
    <r>
      <rPr>
        <i/>
        <sz val="12"/>
        <rFont val="Times New Roman"/>
        <family val="1"/>
        <charset val="204"/>
      </rPr>
      <t xml:space="preserve">   </t>
    </r>
  </si>
  <si>
    <t>экономия средств по налогам ФОТ за 2017год</t>
  </si>
  <si>
    <t>не штатный работник</t>
  </si>
  <si>
    <t>Административные расходы</t>
  </si>
  <si>
    <t>Услуги банка</t>
  </si>
  <si>
    <t>Обслуживание 1С Бухгалтерии</t>
  </si>
  <si>
    <r>
      <t xml:space="preserve">Обучение бухгалтера </t>
    </r>
    <r>
      <rPr>
        <i/>
        <sz val="14"/>
        <color indexed="8"/>
        <rFont val="Times New Roman"/>
        <family val="1"/>
        <charset val="204"/>
      </rPr>
      <t>(электронная отчётность)</t>
    </r>
  </si>
  <si>
    <r>
      <t xml:space="preserve">Телефонная, корпоротивная связь </t>
    </r>
    <r>
      <rPr>
        <i/>
        <sz val="11"/>
        <color indexed="8"/>
        <rFont val="Times New Roman"/>
        <family val="1"/>
        <charset val="204"/>
      </rPr>
      <t>(работникам и членам правления)</t>
    </r>
  </si>
  <si>
    <t>Транспортные расходы работников СНТ</t>
  </si>
  <si>
    <t>Оплата электроэнергии здания правления, насосных станций и  уличного освещения массивов</t>
  </si>
  <si>
    <r>
      <t xml:space="preserve">Канцелярские товары </t>
    </r>
    <r>
      <rPr>
        <i/>
        <sz val="11"/>
        <color indexed="8"/>
        <rFont val="Times New Roman"/>
        <family val="1"/>
        <charset val="204"/>
      </rPr>
      <t>( в том числе на принтер, сот. Телеф)</t>
    </r>
  </si>
  <si>
    <r>
      <t xml:space="preserve">Прочие управленческие расходы </t>
    </r>
    <r>
      <rPr>
        <i/>
        <sz val="12"/>
        <color indexed="8"/>
        <rFont val="Times New Roman"/>
        <family val="1"/>
        <charset val="204"/>
      </rPr>
      <t>(почтовые,юридические и т.д.)</t>
    </r>
  </si>
  <si>
    <t xml:space="preserve">Аренда помещения на проведение ежегодного общего собрания </t>
  </si>
  <si>
    <t xml:space="preserve">Налог на имущество </t>
  </si>
  <si>
    <t>?</t>
  </si>
  <si>
    <t>пп.1 Ст.3-1 Областного закона №98-ОЗ</t>
  </si>
  <si>
    <r>
      <t xml:space="preserve">Сайт аренда вертуального пространства </t>
    </r>
    <r>
      <rPr>
        <i/>
        <sz val="12"/>
        <color indexed="8"/>
        <rFont val="Times New Roman"/>
        <family val="1"/>
        <charset val="204"/>
      </rPr>
      <t>(хостинг+домен)</t>
    </r>
  </si>
  <si>
    <r>
      <t>Ведение сайта</t>
    </r>
    <r>
      <rPr>
        <sz val="14"/>
        <color indexed="17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sz val="11"/>
        <color indexed="10"/>
        <rFont val="Calibri"/>
        <family val="2"/>
        <charset val="204"/>
      </rPr>
      <t/>
    </r>
  </si>
  <si>
    <r>
      <t xml:space="preserve">администратор </t>
    </r>
    <r>
      <rPr>
        <i/>
        <sz val="14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 xml:space="preserve">чел       </t>
    </r>
    <r>
      <rPr>
        <i/>
        <sz val="11"/>
        <rFont val="Times New Roman"/>
        <family val="1"/>
        <charset val="204"/>
      </rPr>
      <t>(10 тыс.руб./за год/ на руки)</t>
    </r>
    <r>
      <rPr>
        <i/>
        <sz val="12"/>
        <rFont val="Times New Roman"/>
        <family val="1"/>
        <charset val="204"/>
      </rPr>
      <t xml:space="preserve">   </t>
    </r>
  </si>
  <si>
    <r>
      <t xml:space="preserve">Председатель правления       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</t>
    </r>
  </si>
  <si>
    <r>
      <t xml:space="preserve">председатель             </t>
    </r>
    <r>
      <rPr>
        <i/>
        <sz val="11"/>
        <rFont val="Times New Roman"/>
        <family val="1"/>
        <charset val="204"/>
      </rPr>
      <t>(20тыс.руб./мес/ на руки)</t>
    </r>
    <r>
      <rPr>
        <i/>
        <sz val="12"/>
        <rFont val="Times New Roman"/>
        <family val="1"/>
        <charset val="204"/>
      </rPr>
      <t xml:space="preserve">   </t>
    </r>
  </si>
  <si>
    <t>с учётом ПН13%=35800</t>
  </si>
  <si>
    <t>в т.ч. Отпускные 19123руб.на руки из расчёта на 28 дней</t>
  </si>
  <si>
    <r>
      <t xml:space="preserve">Главный бухгалтер, бухгалтер-кассир  </t>
    </r>
    <r>
      <rPr>
        <i/>
        <sz val="14"/>
        <color indexed="8"/>
        <rFont val="Times New Roman"/>
        <family val="1"/>
        <charset val="204"/>
      </rPr>
      <t/>
    </r>
  </si>
  <si>
    <r>
      <t xml:space="preserve">бухгалтер       </t>
    </r>
    <r>
      <rPr>
        <i/>
        <sz val="11"/>
        <rFont val="Times New Roman"/>
        <family val="1"/>
        <charset val="204"/>
      </rPr>
      <t>(15тыс.руб./мес/ на руки)</t>
    </r>
    <r>
      <rPr>
        <i/>
        <sz val="12"/>
        <rFont val="Times New Roman"/>
        <family val="1"/>
        <charset val="204"/>
      </rPr>
      <t xml:space="preserve">   </t>
    </r>
  </si>
  <si>
    <t>с учётом ПН13%=26900</t>
  </si>
  <si>
    <r>
      <t>Вознаграждение за работу в Правлении СНТ</t>
    </r>
    <r>
      <rPr>
        <i/>
        <sz val="12"/>
        <color indexed="8"/>
        <rFont val="Times New Roman"/>
        <family val="1"/>
        <charset val="204"/>
      </rPr>
      <t xml:space="preserve"> (из расчёта взноса с 600 м2)</t>
    </r>
  </si>
  <si>
    <r>
      <t xml:space="preserve">члены правления </t>
    </r>
    <r>
      <rPr>
        <i/>
        <sz val="14"/>
        <rFont val="Times New Roman"/>
        <family val="1"/>
        <charset val="204"/>
      </rPr>
      <t>6</t>
    </r>
    <r>
      <rPr>
        <i/>
        <sz val="12"/>
        <rFont val="Times New Roman"/>
        <family val="1"/>
        <charset val="204"/>
      </rPr>
      <t xml:space="preserve">чел.                              (из расчёта взноса с 600 м2/  за год/ на руки)   </t>
    </r>
  </si>
  <si>
    <t>7600*6чел=</t>
  </si>
  <si>
    <t xml:space="preserve">Вознаграждение за работу в ревизионной комиссии  </t>
  </si>
  <si>
    <r>
      <rPr>
        <i/>
        <sz val="14"/>
        <rFont val="Times New Roman"/>
        <family val="1"/>
        <charset val="204"/>
      </rPr>
      <t>3</t>
    </r>
    <r>
      <rPr>
        <i/>
        <sz val="12"/>
        <rFont val="Times New Roman"/>
        <family val="1"/>
        <charset val="204"/>
      </rPr>
      <t xml:space="preserve"> чел.                                </t>
    </r>
    <r>
      <rPr>
        <i/>
        <sz val="11"/>
        <rFont val="Times New Roman"/>
        <family val="1"/>
        <charset val="204"/>
      </rPr>
      <t xml:space="preserve">(по 2тыс.руб./  за год/ на руки)   </t>
    </r>
  </si>
  <si>
    <r>
      <t>Ведение и оформление заседаний правления</t>
    </r>
    <r>
      <rPr>
        <i/>
        <sz val="14"/>
        <color indexed="8"/>
        <rFont val="Times New Roman"/>
        <family val="1"/>
        <charset val="204"/>
      </rPr>
      <t xml:space="preserve">              </t>
    </r>
  </si>
  <si>
    <r>
      <t>секретарь</t>
    </r>
    <r>
      <rPr>
        <i/>
        <sz val="14"/>
        <rFont val="Times New Roman"/>
        <family val="1"/>
        <charset val="204"/>
      </rPr>
      <t xml:space="preserve"> 1</t>
    </r>
    <r>
      <rPr>
        <i/>
        <sz val="12"/>
        <rFont val="Times New Roman"/>
        <family val="1"/>
        <charset val="204"/>
      </rPr>
      <t xml:space="preserve">чел       </t>
    </r>
    <r>
      <rPr>
        <i/>
        <sz val="11"/>
        <rFont val="Times New Roman"/>
        <family val="1"/>
        <charset val="204"/>
      </rPr>
      <t>(15тыс.руб./за год/ на руки)</t>
    </r>
    <r>
      <rPr>
        <i/>
        <sz val="12"/>
        <rFont val="Times New Roman"/>
        <family val="1"/>
        <charset val="204"/>
      </rPr>
      <t xml:space="preserve">   </t>
    </r>
  </si>
  <si>
    <r>
      <t>Отчисления с ФОТ</t>
    </r>
    <r>
      <rPr>
        <i/>
        <strike/>
        <sz val="14"/>
        <color indexed="8"/>
        <rFont val="Times New Roman"/>
        <family val="1"/>
        <charset val="204"/>
      </rPr>
      <t xml:space="preserve"> (страховые взносы 30,2 %)</t>
    </r>
  </si>
  <si>
    <t>справоч:2018</t>
  </si>
  <si>
    <r>
      <t xml:space="preserve">Непредвиденные расходы </t>
    </r>
    <r>
      <rPr>
        <i/>
        <sz val="12"/>
        <color indexed="8"/>
        <rFont val="Times New Roman"/>
        <family val="1"/>
        <charset val="204"/>
      </rPr>
      <t>(в т.ч.пеня ПСК за электро энергию)</t>
    </r>
    <r>
      <rPr>
        <i/>
        <sz val="14"/>
        <color indexed="8"/>
        <rFont val="Times New Roman"/>
        <family val="1"/>
        <charset val="204"/>
      </rPr>
      <t xml:space="preserve">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</t>
    </r>
  </si>
  <si>
    <r>
      <t>Оплата работ по договору с районным информационным центром</t>
    </r>
    <r>
      <rPr>
        <i/>
        <sz val="14"/>
        <color indexed="8"/>
        <rFont val="Times New Roman"/>
        <family val="1"/>
        <charset val="204"/>
      </rPr>
      <t xml:space="preserve"> (название улиц) 195 руб. х 450 уч.</t>
    </r>
  </si>
  <si>
    <r>
      <t xml:space="preserve">Приватизация земель общего пользования                                                                  </t>
    </r>
    <r>
      <rPr>
        <i/>
        <sz val="14"/>
        <color indexed="8"/>
        <rFont val="Times New Roman"/>
        <family val="1"/>
        <charset val="204"/>
      </rPr>
      <t>(Расчёт по договору №3 ООО "Карьер")</t>
    </r>
  </si>
  <si>
    <r>
      <t>Приватизация подъездной дороги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(Расчёт по договору №190/03/01 с ООО "РФН-Геодезия СПб")</t>
    </r>
  </si>
  <si>
    <t xml:space="preserve">ИТОГО на обслуживание инфраструктуры </t>
  </si>
  <si>
    <r>
      <t>ИТОГО по административным расходам</t>
    </r>
    <r>
      <rPr>
        <b/>
        <i/>
        <sz val="14"/>
        <color indexed="8"/>
        <rFont val="Times New Roman"/>
        <family val="1"/>
        <charset val="204"/>
      </rPr>
      <t xml:space="preserve"> </t>
    </r>
  </si>
  <si>
    <t>ИТОГО по по административным расходам   на одного из 449 членов СНТ</t>
  </si>
  <si>
    <r>
      <rPr>
        <b/>
        <sz val="12"/>
        <color indexed="8"/>
        <rFont val="Times New Roman"/>
        <family val="1"/>
        <charset val="204"/>
      </rPr>
      <t>ИТОГО по ЧЛЕНСКИМ ВЗНОСАМ</t>
    </r>
    <r>
      <rPr>
        <sz val="12"/>
        <color indexed="8"/>
        <rFont val="Times New Roman"/>
        <family val="1"/>
        <charset val="204"/>
      </rPr>
      <t>,</t>
    </r>
    <r>
      <rPr>
        <i/>
        <sz val="12"/>
        <color indexed="8"/>
        <rFont val="Times New Roman"/>
        <family val="1"/>
        <charset val="204"/>
      </rPr>
      <t xml:space="preserve">                                                                  на административные/ содержание инфраструктуры</t>
    </r>
  </si>
  <si>
    <r>
      <t xml:space="preserve">ИТОГО по ЧЛЕНСКИМ ВЗНОСАМ                                                                     </t>
    </r>
    <r>
      <rPr>
        <sz val="12"/>
        <color indexed="8"/>
        <rFont val="Times New Roman"/>
        <family val="1"/>
        <charset val="204"/>
      </rPr>
      <t>ОБЩИХ расходов (сумма взноса с м2)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i/>
        <sz val="12"/>
        <color indexed="8"/>
        <rFont val="Times New Roman"/>
        <family val="1"/>
        <charset val="204"/>
      </rPr>
      <t xml:space="preserve">согласно площади СНТ, занятой индивидуальными участками, согласно генерального плана </t>
    </r>
    <r>
      <rPr>
        <b/>
        <i/>
        <sz val="12"/>
        <color indexed="8"/>
        <rFont val="Times New Roman"/>
        <family val="1"/>
        <charset val="204"/>
      </rPr>
      <t>398 840 м2</t>
    </r>
    <r>
      <rPr>
        <i/>
        <sz val="12"/>
        <color indexed="8"/>
        <rFont val="Times New Roman"/>
        <family val="1"/>
        <charset val="204"/>
      </rPr>
      <t xml:space="preserve">;  </t>
    </r>
  </si>
  <si>
    <r>
      <rPr>
        <b/>
        <sz val="14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 xml:space="preserve"> вариант</t>
    </r>
  </si>
  <si>
    <t xml:space="preserve"> членский взнос вносится с м/кв площади участка:</t>
  </si>
  <si>
    <t>600 м2</t>
  </si>
  <si>
    <t>7 200 рублей</t>
  </si>
  <si>
    <t>600*11=</t>
  </si>
  <si>
    <t>900 м2</t>
  </si>
  <si>
    <t>10 800 рублей</t>
  </si>
  <si>
    <t>900*11=</t>
  </si>
  <si>
    <t>1200 м2</t>
  </si>
  <si>
    <t>14 400 рублей</t>
  </si>
  <si>
    <t>1200*11=</t>
  </si>
  <si>
    <r>
      <rPr>
        <b/>
        <sz val="14"/>
        <color indexed="8"/>
        <rFont val="Times New Roman"/>
        <family val="1"/>
        <charset val="204"/>
      </rPr>
      <t xml:space="preserve">2 </t>
    </r>
    <r>
      <rPr>
        <sz val="11"/>
        <color indexed="8"/>
        <rFont val="Times New Roman"/>
        <family val="1"/>
        <charset val="204"/>
      </rPr>
      <t>вариант</t>
    </r>
  </si>
  <si>
    <r>
      <t xml:space="preserve"> членский взнос вносится с члена СНТ на административные расходы </t>
    </r>
    <r>
      <rPr>
        <b/>
        <i/>
        <sz val="16"/>
        <rFont val="Times New Roman"/>
        <family val="1"/>
        <charset val="204"/>
      </rPr>
      <t>плюс</t>
    </r>
    <r>
      <rPr>
        <b/>
        <i/>
        <sz val="14"/>
        <rFont val="Times New Roman"/>
        <family val="1"/>
        <charset val="204"/>
      </rPr>
      <t xml:space="preserve"> с м/кв на обслуживание инфраструктуры:</t>
    </r>
  </si>
  <si>
    <t>9 300 руб</t>
  </si>
  <si>
    <t xml:space="preserve"> 8 100 рублей</t>
  </si>
  <si>
    <t>2700+(600*8)=</t>
  </si>
  <si>
    <t>12 000 руб</t>
  </si>
  <si>
    <t>2700+(900*8)=</t>
  </si>
  <si>
    <t>14 700 руб</t>
  </si>
  <si>
    <t>13 500 рублей</t>
  </si>
  <si>
    <t>2700+(1200*8)=</t>
  </si>
  <si>
    <t xml:space="preserve">Справочно:                                   на одного из 449 членов СНТ   приходится                                                               </t>
  </si>
  <si>
    <t>Утверждено Общим собранием СНТ "Озорной ручей" от _________ 2017 года</t>
  </si>
  <si>
    <t xml:space="preserve">Председатель собрания </t>
  </si>
  <si>
    <t>Секретарь собрания</t>
  </si>
  <si>
    <r>
      <t xml:space="preserve">Остаток неиспользованных средств целевого финансирования на начало года                         </t>
    </r>
    <r>
      <rPr>
        <sz val="14"/>
        <color indexed="8"/>
        <rFont val="Times New Roman"/>
        <family val="1"/>
        <charset val="204"/>
      </rPr>
      <t xml:space="preserve"> (в том числе/ рублей ):</t>
    </r>
  </si>
  <si>
    <t xml:space="preserve">Порядок расходования остатков средств целевого финасирования  прошлых лет: </t>
  </si>
  <si>
    <t>1. На финансирование текущей уставной деятельности:</t>
  </si>
  <si>
    <t>(Неизрасходованные членские взносы по Смете 2016 г. и ранее, Вступительные взносы, Чистая прибыль от поступивших пени и штрафов)</t>
  </si>
  <si>
    <r>
      <rPr>
        <sz val="12"/>
        <rFont val="Times New Roman"/>
        <family val="1"/>
        <charset val="204"/>
      </rPr>
      <t xml:space="preserve">Фонд электропотребления </t>
    </r>
    <r>
      <rPr>
        <i/>
        <sz val="12"/>
        <rFont val="Times New Roman"/>
        <family val="1"/>
        <charset val="204"/>
      </rPr>
      <t xml:space="preserve"> (Сборы с садоводов - Потребленная электроэнергия) </t>
    </r>
  </si>
  <si>
    <r>
      <t>2. В Специальном фонде СНТ</t>
    </r>
    <r>
      <rPr>
        <i/>
        <sz val="14"/>
        <rFont val="Times New Roman"/>
        <family val="1"/>
        <charset val="204"/>
      </rPr>
      <t>(целевые взносы)</t>
    </r>
    <r>
      <rPr>
        <b/>
        <sz val="14"/>
        <rFont val="Times New Roman"/>
        <family val="1"/>
        <charset val="204"/>
      </rPr>
      <t>:</t>
    </r>
  </si>
  <si>
    <t>3. Зарезервировано на увеличение мощности</t>
  </si>
  <si>
    <r>
      <t>Увеличение мощности     (</t>
    </r>
    <r>
      <rPr>
        <i/>
        <sz val="14"/>
        <rFont val="Times New Roman"/>
        <family val="1"/>
        <charset val="204"/>
      </rPr>
      <t>Осуществление технологического присоединения  к электрическим сетям по договору № 023-0102-13/ТП от 31 января 2013 г.                                                                  Сетевая организация ОАО "ОЭК"</t>
    </r>
    <r>
      <rPr>
        <sz val="14"/>
        <rFont val="Times New Roman"/>
        <family val="1"/>
        <charset val="204"/>
      </rPr>
      <t>) + РФН-Геодезия</t>
    </r>
  </si>
  <si>
    <t>Пени, в сумме___руб., полученные за несвоевременную оплату услуг_____, направить на оплату штрафов контролирующим организациям, в случае их предъявления.</t>
  </si>
  <si>
    <t xml:space="preserve">Экономию денежных средств по налогам с ФОТ за 2017 год Статьи "_______" в сумме ______руб. направить на расходы по статье "_______" </t>
  </si>
  <si>
    <t>ИЛИ использовать на покупку инвентаря_____</t>
  </si>
  <si>
    <t>Устав СНТ , утвержденный на Общем собрании от _____ привести в соответствие с действующим Законодательством.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</si>
</sst>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1"/>
      <color indexed="23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trike/>
      <sz val="14"/>
      <color indexed="8"/>
      <name val="Times New Roman"/>
      <family val="1"/>
      <charset val="204"/>
    </font>
    <font>
      <i/>
      <strike/>
      <sz val="14"/>
      <color indexed="8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4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4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right" vertical="center"/>
    </xf>
    <xf numFmtId="3" fontId="5" fillId="3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49" fontId="4" fillId="0" borderId="7" xfId="0" applyNumberFormat="1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6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top" wrapText="1"/>
    </xf>
    <xf numFmtId="49" fontId="27" fillId="0" borderId="7" xfId="0" applyNumberFormat="1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Border="1"/>
    <xf numFmtId="0" fontId="5" fillId="0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3" borderId="1" xfId="0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3" fontId="32" fillId="0" borderId="12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3" fontId="40" fillId="3" borderId="1" xfId="0" applyNumberFormat="1" applyFont="1" applyFill="1" applyBorder="1" applyAlignment="1">
      <alignment horizontal="right" vertical="center" wrapText="1"/>
    </xf>
    <xf numFmtId="3" fontId="41" fillId="3" borderId="7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Border="1" applyAlignment="1">
      <alignment horizontal="left" vertical="center"/>
    </xf>
    <xf numFmtId="3" fontId="40" fillId="5" borderId="1" xfId="0" applyNumberFormat="1" applyFont="1" applyFill="1" applyBorder="1" applyAlignment="1">
      <alignment horizontal="right" vertical="center" wrapText="1"/>
    </xf>
    <xf numFmtId="3" fontId="43" fillId="5" borderId="7" xfId="0" applyNumberFormat="1" applyFont="1" applyFill="1" applyBorder="1" applyAlignment="1">
      <alignment horizontal="right" vertical="center" wrapText="1"/>
    </xf>
    <xf numFmtId="3" fontId="44" fillId="5" borderId="1" xfId="0" applyNumberFormat="1" applyFont="1" applyFill="1" applyBorder="1" applyAlignment="1">
      <alignment horizontal="right" vertical="center" wrapText="1"/>
    </xf>
    <xf numFmtId="3" fontId="41" fillId="5" borderId="7" xfId="0" applyNumberFormat="1" applyFont="1" applyFill="1" applyBorder="1" applyAlignment="1">
      <alignment horizontal="right" vertical="center" wrapText="1"/>
    </xf>
    <xf numFmtId="49" fontId="32" fillId="5" borderId="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3" fontId="40" fillId="2" borderId="0" xfId="0" applyNumberFormat="1" applyFont="1" applyFill="1" applyBorder="1" applyAlignment="1">
      <alignment horizontal="right" vertical="center" wrapText="1"/>
    </xf>
    <xf numFmtId="3" fontId="40" fillId="3" borderId="0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left" vertical="center" wrapText="1"/>
    </xf>
    <xf numFmtId="3" fontId="40" fillId="0" borderId="5" xfId="0" applyNumberFormat="1" applyFont="1" applyFill="1" applyBorder="1" applyAlignment="1">
      <alignment horizontal="right" vertical="center" wrapText="1"/>
    </xf>
    <xf numFmtId="3" fontId="40" fillId="2" borderId="5" xfId="0" applyNumberFormat="1" applyFont="1" applyFill="1" applyBorder="1" applyAlignment="1">
      <alignment horizontal="right" vertical="center" wrapText="1"/>
    </xf>
    <xf numFmtId="3" fontId="40" fillId="3" borderId="5" xfId="0" applyNumberFormat="1" applyFont="1" applyFill="1" applyBorder="1" applyAlignment="1">
      <alignment horizontal="right" vertical="center" wrapText="1"/>
    </xf>
    <xf numFmtId="3" fontId="3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01"/>
  <sheetViews>
    <sheetView tabSelected="1" view="pageBreakPreview" topLeftCell="B12" zoomScale="92" zoomScaleNormal="100" zoomScaleSheetLayoutView="92" workbookViewId="0">
      <selection activeCell="D92" sqref="D92"/>
    </sheetView>
  </sheetViews>
  <sheetFormatPr defaultColWidth="8.85546875" defaultRowHeight="15.75"/>
  <cols>
    <col min="1" max="1" width="23.140625" style="119" hidden="1" customWidth="1"/>
    <col min="2" max="2" width="8.140625" style="119" customWidth="1"/>
    <col min="3" max="3" width="73.28515625" style="163" customWidth="1"/>
    <col min="4" max="4" width="27.140625" style="149" customWidth="1"/>
    <col min="5" max="5" width="13.5703125" style="167" hidden="1" customWidth="1"/>
    <col min="6" max="6" width="11.7109375" style="168" hidden="1" customWidth="1"/>
    <col min="7" max="7" width="16.28515625" style="150" customWidth="1"/>
    <col min="8" max="8" width="12.42578125" style="5" hidden="1" customWidth="1"/>
    <col min="9" max="10" width="0" style="5" hidden="1" customWidth="1"/>
    <col min="11" max="16384" width="8.85546875" style="5"/>
  </cols>
  <sheetData>
    <row r="1" spans="1:8" ht="22.9" customHeight="1">
      <c r="A1" s="1"/>
      <c r="B1" s="191" t="s">
        <v>0</v>
      </c>
      <c r="C1" s="191"/>
      <c r="D1" s="192"/>
      <c r="E1" s="2" t="s">
        <v>1</v>
      </c>
      <c r="F1" s="3" t="s">
        <v>2</v>
      </c>
      <c r="G1" s="4" t="s">
        <v>3</v>
      </c>
    </row>
    <row r="2" spans="1:8" ht="24.6" customHeight="1">
      <c r="A2" s="1"/>
      <c r="B2" s="6"/>
      <c r="C2" s="7" t="s">
        <v>4</v>
      </c>
      <c r="D2" s="8" t="s">
        <v>5</v>
      </c>
      <c r="E2" s="9" t="s">
        <v>6</v>
      </c>
      <c r="F2" s="10" t="s">
        <v>6</v>
      </c>
      <c r="G2" s="8" t="s">
        <v>6</v>
      </c>
    </row>
    <row r="3" spans="1:8" ht="20.25">
      <c r="A3" s="1"/>
      <c r="B3" s="1"/>
      <c r="C3" s="11" t="s">
        <v>7</v>
      </c>
      <c r="D3" s="1"/>
      <c r="E3" s="12"/>
      <c r="F3" s="13"/>
      <c r="G3" s="14"/>
    </row>
    <row r="4" spans="1:8" ht="50.25">
      <c r="A4" s="15"/>
      <c r="B4" s="16">
        <v>1</v>
      </c>
      <c r="C4" s="17" t="s">
        <v>8</v>
      </c>
      <c r="D4" s="175" t="s">
        <v>9</v>
      </c>
      <c r="E4" s="18">
        <v>270000</v>
      </c>
      <c r="F4" s="178">
        <v>500000</v>
      </c>
      <c r="G4" s="19">
        <v>270000</v>
      </c>
    </row>
    <row r="5" spans="1:8" ht="34.5">
      <c r="A5" s="15"/>
      <c r="B5" s="16">
        <v>2</v>
      </c>
      <c r="C5" s="20" t="s">
        <v>10</v>
      </c>
      <c r="D5" s="176"/>
      <c r="E5" s="21">
        <v>150000</v>
      </c>
      <c r="F5" s="178"/>
      <c r="G5" s="19">
        <v>200000</v>
      </c>
    </row>
    <row r="6" spans="1:8" ht="18.75">
      <c r="A6" s="22"/>
      <c r="B6" s="16">
        <v>3</v>
      </c>
      <c r="C6" s="23" t="s">
        <v>11</v>
      </c>
      <c r="D6" s="176"/>
      <c r="E6" s="24">
        <v>40000</v>
      </c>
      <c r="F6" s="25">
        <v>40000</v>
      </c>
      <c r="G6" s="19">
        <v>40000</v>
      </c>
    </row>
    <row r="7" spans="1:8" ht="46.9" customHeight="1">
      <c r="A7" s="15"/>
      <c r="B7" s="16">
        <v>4</v>
      </c>
      <c r="C7" s="23" t="s">
        <v>12</v>
      </c>
      <c r="D7" s="176"/>
      <c r="E7" s="24">
        <v>40000</v>
      </c>
      <c r="F7" s="25">
        <v>1151</v>
      </c>
      <c r="G7" s="19">
        <v>40000</v>
      </c>
    </row>
    <row r="8" spans="1:8" ht="34.5">
      <c r="A8" s="15"/>
      <c r="B8" s="16">
        <v>5</v>
      </c>
      <c r="C8" s="23" t="s">
        <v>13</v>
      </c>
      <c r="D8" s="176"/>
      <c r="E8" s="26">
        <v>100000</v>
      </c>
      <c r="F8" s="25">
        <v>44138</v>
      </c>
      <c r="G8" s="19">
        <v>100000</v>
      </c>
    </row>
    <row r="9" spans="1:8" ht="18.75">
      <c r="A9" s="15"/>
      <c r="B9" s="16">
        <v>6</v>
      </c>
      <c r="C9" s="17" t="s">
        <v>14</v>
      </c>
      <c r="D9" s="177"/>
      <c r="E9" s="27">
        <v>180000</v>
      </c>
      <c r="F9" s="28">
        <v>196850</v>
      </c>
      <c r="G9" s="19">
        <v>200000</v>
      </c>
    </row>
    <row r="10" spans="1:8" ht="47.25">
      <c r="A10" s="15"/>
      <c r="B10" s="16">
        <v>7</v>
      </c>
      <c r="C10" s="17" t="s">
        <v>15</v>
      </c>
      <c r="D10" s="29" t="s">
        <v>16</v>
      </c>
      <c r="E10" s="26">
        <v>500000</v>
      </c>
      <c r="F10" s="30">
        <v>570000</v>
      </c>
      <c r="G10" s="19">
        <v>700000</v>
      </c>
    </row>
    <row r="11" spans="1:8" ht="37.5">
      <c r="A11" s="15"/>
      <c r="B11" s="16">
        <v>8</v>
      </c>
      <c r="C11" s="31" t="s">
        <v>17</v>
      </c>
      <c r="D11" s="32"/>
      <c r="E11" s="33" t="s">
        <v>18</v>
      </c>
      <c r="F11" s="34"/>
      <c r="G11" s="19">
        <v>125000</v>
      </c>
      <c r="H11" s="35"/>
    </row>
    <row r="12" spans="1:8" ht="18.600000000000001" customHeight="1">
      <c r="A12" s="15"/>
      <c r="B12" s="16">
        <v>9</v>
      </c>
      <c r="C12" s="17" t="s">
        <v>19</v>
      </c>
      <c r="D12" s="36"/>
      <c r="E12" s="24">
        <v>0</v>
      </c>
      <c r="F12" s="34">
        <v>0</v>
      </c>
      <c r="G12" s="19">
        <v>0</v>
      </c>
    </row>
    <row r="13" spans="1:8" ht="37.5">
      <c r="A13" s="15"/>
      <c r="B13" s="16">
        <v>10</v>
      </c>
      <c r="C13" s="17" t="s">
        <v>20</v>
      </c>
      <c r="D13" s="36"/>
      <c r="E13" s="27">
        <v>10000</v>
      </c>
      <c r="F13" s="179">
        <v>30100</v>
      </c>
      <c r="G13" s="169">
        <v>50000</v>
      </c>
    </row>
    <row r="14" spans="1:8" ht="37.5">
      <c r="A14" s="15"/>
      <c r="B14" s="16">
        <v>11</v>
      </c>
      <c r="C14" s="17" t="s">
        <v>21</v>
      </c>
      <c r="D14" s="37"/>
      <c r="E14" s="27">
        <v>40000</v>
      </c>
      <c r="F14" s="180"/>
      <c r="G14" s="170"/>
    </row>
    <row r="15" spans="1:8" ht="21" customHeight="1">
      <c r="A15" s="15"/>
      <c r="B15" s="16">
        <v>12</v>
      </c>
      <c r="C15" s="23" t="s">
        <v>22</v>
      </c>
      <c r="D15" s="38"/>
      <c r="E15" s="26">
        <v>50000</v>
      </c>
      <c r="F15" s="25">
        <v>53175</v>
      </c>
      <c r="G15" s="19">
        <v>50000</v>
      </c>
    </row>
    <row r="16" spans="1:8" ht="18.75">
      <c r="A16" s="15"/>
      <c r="B16" s="16">
        <v>13</v>
      </c>
      <c r="C16" s="23" t="s">
        <v>23</v>
      </c>
      <c r="D16" s="39"/>
      <c r="E16" s="26">
        <v>6000</v>
      </c>
      <c r="F16" s="30">
        <v>0</v>
      </c>
      <c r="G16" s="19">
        <v>0</v>
      </c>
    </row>
    <row r="17" spans="1:11" ht="18.75">
      <c r="A17" s="40" t="s">
        <v>24</v>
      </c>
      <c r="B17" s="16">
        <v>14</v>
      </c>
      <c r="C17" s="41" t="s">
        <v>25</v>
      </c>
      <c r="D17" s="42"/>
      <c r="E17" s="27">
        <v>134000</v>
      </c>
      <c r="F17" s="30">
        <v>311094</v>
      </c>
      <c r="G17" s="43">
        <v>306153</v>
      </c>
    </row>
    <row r="18" spans="1:11" ht="45.75">
      <c r="A18" s="15"/>
      <c r="B18" s="171">
        <v>15</v>
      </c>
      <c r="C18" s="172" t="s">
        <v>26</v>
      </c>
      <c r="D18" s="44" t="s">
        <v>27</v>
      </c>
      <c r="E18" s="26">
        <v>1152000</v>
      </c>
      <c r="F18" s="30" t="s">
        <v>28</v>
      </c>
      <c r="G18" s="45">
        <v>540000</v>
      </c>
      <c r="H18" s="46"/>
    </row>
    <row r="19" spans="1:11" ht="15" customHeight="1">
      <c r="A19" s="15"/>
      <c r="B19" s="171"/>
      <c r="C19" s="172"/>
      <c r="D19" s="47" t="s">
        <v>29</v>
      </c>
      <c r="E19" s="26"/>
      <c r="F19" s="30"/>
      <c r="G19" s="48">
        <v>45872</v>
      </c>
      <c r="H19" s="46"/>
      <c r="K19" s="5" t="s">
        <v>30</v>
      </c>
    </row>
    <row r="20" spans="1:11" ht="18.600000000000001" customHeight="1">
      <c r="A20" s="15"/>
      <c r="B20" s="171"/>
      <c r="C20" s="173"/>
      <c r="D20" s="49" t="s">
        <v>31</v>
      </c>
      <c r="E20" s="24"/>
      <c r="F20" s="50"/>
      <c r="G20" s="51">
        <f>(G18+G19)*20.2%</f>
        <v>118346.14399999999</v>
      </c>
      <c r="H20" s="46" t="s">
        <v>32</v>
      </c>
    </row>
    <row r="21" spans="1:11" ht="45.75">
      <c r="A21" s="15"/>
      <c r="B21" s="171">
        <v>16</v>
      </c>
      <c r="C21" s="174" t="s">
        <v>33</v>
      </c>
      <c r="D21" s="52" t="s">
        <v>34</v>
      </c>
      <c r="E21" s="24"/>
      <c r="F21" s="53" t="s">
        <v>35</v>
      </c>
      <c r="G21" s="19">
        <v>360000</v>
      </c>
      <c r="H21" s="46"/>
    </row>
    <row r="22" spans="1:11" ht="15.6" customHeight="1">
      <c r="A22" s="15"/>
      <c r="B22" s="171"/>
      <c r="C22" s="172"/>
      <c r="D22" s="47" t="s">
        <v>29</v>
      </c>
      <c r="E22" s="26"/>
      <c r="F22" s="30"/>
      <c r="G22" s="48">
        <v>30576</v>
      </c>
      <c r="H22" s="46"/>
      <c r="K22" s="5" t="s">
        <v>36</v>
      </c>
    </row>
    <row r="23" spans="1:11" ht="18.600000000000001" customHeight="1">
      <c r="A23" s="15"/>
      <c r="B23" s="171"/>
      <c r="C23" s="173"/>
      <c r="D23" s="49" t="s">
        <v>31</v>
      </c>
      <c r="E23" s="24"/>
      <c r="F23" s="50"/>
      <c r="G23" s="51">
        <f>(G21+G22)*20.2%</f>
        <v>78896.351999999999</v>
      </c>
      <c r="H23" s="46" t="s">
        <v>32</v>
      </c>
    </row>
    <row r="24" spans="1:11" ht="30.75">
      <c r="A24" s="15"/>
      <c r="B24" s="171">
        <v>17</v>
      </c>
      <c r="C24" s="174" t="s">
        <v>37</v>
      </c>
      <c r="D24" s="52" t="s">
        <v>38</v>
      </c>
      <c r="E24" s="24">
        <v>106680</v>
      </c>
      <c r="F24" s="30">
        <v>106680</v>
      </c>
      <c r="G24" s="19">
        <v>103400</v>
      </c>
      <c r="K24" s="5" t="s">
        <v>39</v>
      </c>
    </row>
    <row r="25" spans="1:11" ht="18.600000000000001" customHeight="1">
      <c r="A25" s="15"/>
      <c r="B25" s="171"/>
      <c r="C25" s="172"/>
      <c r="D25" s="47" t="s">
        <v>40</v>
      </c>
      <c r="E25" s="26"/>
      <c r="F25" s="30"/>
      <c r="G25" s="48">
        <v>8983</v>
      </c>
      <c r="H25" s="46"/>
      <c r="K25" s="5" t="s">
        <v>41</v>
      </c>
    </row>
    <row r="26" spans="1:11" ht="18.600000000000001" customHeight="1">
      <c r="A26" s="15"/>
      <c r="B26" s="171"/>
      <c r="C26" s="173"/>
      <c r="D26" s="49" t="s">
        <v>31</v>
      </c>
      <c r="E26" s="54"/>
      <c r="F26" s="55"/>
      <c r="G26" s="51">
        <v>22701</v>
      </c>
    </row>
    <row r="27" spans="1:11" ht="45.75">
      <c r="A27" s="56"/>
      <c r="B27" s="171">
        <v>18</v>
      </c>
      <c r="C27" s="174" t="s">
        <v>42</v>
      </c>
      <c r="D27" s="52" t="s">
        <v>43</v>
      </c>
      <c r="E27" s="24">
        <v>77595</v>
      </c>
      <c r="F27" s="30">
        <v>77595</v>
      </c>
      <c r="G27" s="19">
        <v>77000</v>
      </c>
    </row>
    <row r="28" spans="1:11" ht="18.600000000000001" customHeight="1">
      <c r="A28" s="56"/>
      <c r="B28" s="171"/>
      <c r="C28" s="173"/>
      <c r="D28" s="57" t="s">
        <v>31</v>
      </c>
      <c r="E28" s="54"/>
      <c r="F28" s="55"/>
      <c r="G28" s="51">
        <v>15554</v>
      </c>
    </row>
    <row r="29" spans="1:11" ht="31.15" customHeight="1">
      <c r="A29" s="15"/>
      <c r="B29" s="171">
        <v>19</v>
      </c>
      <c r="C29" s="174" t="s">
        <v>44</v>
      </c>
      <c r="D29" s="52" t="s">
        <v>45</v>
      </c>
      <c r="E29" s="24">
        <v>45200</v>
      </c>
      <c r="F29" s="30">
        <v>45200</v>
      </c>
      <c r="G29" s="19">
        <v>75900</v>
      </c>
      <c r="H29" s="58"/>
    </row>
    <row r="30" spans="1:11" ht="18.75">
      <c r="A30" s="15"/>
      <c r="B30" s="171"/>
      <c r="C30" s="172"/>
      <c r="D30" s="47" t="s">
        <v>40</v>
      </c>
      <c r="E30" s="26"/>
      <c r="F30" s="30"/>
      <c r="G30" s="48">
        <v>6594</v>
      </c>
      <c r="H30" s="46"/>
      <c r="K30" s="5" t="s">
        <v>46</v>
      </c>
    </row>
    <row r="31" spans="1:11" ht="16.899999999999999" customHeight="1">
      <c r="A31" s="15"/>
      <c r="B31" s="171"/>
      <c r="C31" s="173"/>
      <c r="D31" s="57" t="s">
        <v>31</v>
      </c>
      <c r="E31" s="54"/>
      <c r="F31" s="55"/>
      <c r="G31" s="51">
        <v>16663</v>
      </c>
      <c r="H31" s="58"/>
    </row>
    <row r="32" spans="1:11" ht="45.75">
      <c r="A32" s="56"/>
      <c r="B32" s="171">
        <v>20</v>
      </c>
      <c r="C32" s="185" t="s">
        <v>47</v>
      </c>
      <c r="D32" s="52" t="s">
        <v>48</v>
      </c>
      <c r="E32" s="24">
        <v>77964</v>
      </c>
      <c r="F32" s="30">
        <v>77964</v>
      </c>
      <c r="G32" s="19">
        <v>82800</v>
      </c>
    </row>
    <row r="33" spans="1:11" ht="25.5">
      <c r="A33" s="56"/>
      <c r="B33" s="171"/>
      <c r="C33" s="187"/>
      <c r="D33" s="59" t="s">
        <v>49</v>
      </c>
      <c r="E33" s="60"/>
      <c r="F33" s="61"/>
      <c r="G33" s="19"/>
      <c r="K33" s="5" t="s">
        <v>50</v>
      </c>
    </row>
    <row r="34" spans="1:11" ht="18.600000000000001" customHeight="1">
      <c r="A34" s="56"/>
      <c r="B34" s="171"/>
      <c r="C34" s="186"/>
      <c r="D34" s="57" t="s">
        <v>31</v>
      </c>
      <c r="E34" s="62"/>
      <c r="F34" s="63"/>
      <c r="G34" s="64">
        <v>16726</v>
      </c>
    </row>
    <row r="35" spans="1:11" ht="19.5">
      <c r="A35" s="22"/>
      <c r="B35" s="65"/>
      <c r="C35" s="11" t="s">
        <v>51</v>
      </c>
      <c r="D35" s="39"/>
      <c r="E35" s="66"/>
      <c r="F35" s="67"/>
      <c r="G35" s="68"/>
      <c r="H35" s="58"/>
    </row>
    <row r="36" spans="1:11" ht="18.75">
      <c r="A36" s="15"/>
      <c r="B36" s="16">
        <v>21</v>
      </c>
      <c r="C36" s="69" t="s">
        <v>52</v>
      </c>
      <c r="D36" s="45"/>
      <c r="E36" s="26">
        <v>35000</v>
      </c>
      <c r="F36" s="30">
        <v>39537</v>
      </c>
      <c r="G36" s="45">
        <v>40000</v>
      </c>
      <c r="H36" s="70"/>
    </row>
    <row r="37" spans="1:11" ht="18.75">
      <c r="A37" s="15"/>
      <c r="B37" s="16">
        <v>22</v>
      </c>
      <c r="C37" s="71" t="s">
        <v>53</v>
      </c>
      <c r="D37" s="19"/>
      <c r="E37" s="26">
        <v>45000</v>
      </c>
      <c r="F37" s="30">
        <v>45000</v>
      </c>
      <c r="G37" s="19">
        <v>45000</v>
      </c>
    </row>
    <row r="38" spans="1:11" ht="18.75">
      <c r="A38" s="15"/>
      <c r="B38" s="16">
        <v>23</v>
      </c>
      <c r="C38" s="71" t="s">
        <v>54</v>
      </c>
      <c r="D38" s="19"/>
      <c r="E38" s="54"/>
      <c r="F38" s="30">
        <v>6000</v>
      </c>
      <c r="G38" s="19">
        <v>5000</v>
      </c>
    </row>
    <row r="39" spans="1:11" ht="33.75">
      <c r="A39" s="15"/>
      <c r="B39" s="16">
        <v>24</v>
      </c>
      <c r="C39" s="71" t="s">
        <v>55</v>
      </c>
      <c r="D39" s="19"/>
      <c r="E39" s="26">
        <v>15000</v>
      </c>
      <c r="F39" s="30">
        <v>13650</v>
      </c>
      <c r="G39" s="19">
        <v>15000</v>
      </c>
    </row>
    <row r="40" spans="1:11" ht="18.75">
      <c r="A40" s="15"/>
      <c r="B40" s="16">
        <v>25</v>
      </c>
      <c r="C40" s="71" t="s">
        <v>56</v>
      </c>
      <c r="D40" s="19"/>
      <c r="E40" s="26">
        <v>40000</v>
      </c>
      <c r="F40" s="30">
        <v>12125</v>
      </c>
      <c r="G40" s="19">
        <v>15000</v>
      </c>
    </row>
    <row r="41" spans="1:11" ht="37.5">
      <c r="A41" s="15"/>
      <c r="B41" s="16">
        <v>26</v>
      </c>
      <c r="C41" s="71" t="s">
        <v>57</v>
      </c>
      <c r="D41" s="19"/>
      <c r="E41" s="26">
        <v>250000</v>
      </c>
      <c r="F41" s="30">
        <v>245000</v>
      </c>
      <c r="G41" s="19">
        <v>250000</v>
      </c>
    </row>
    <row r="42" spans="1:11" ht="18.75">
      <c r="A42" s="15"/>
      <c r="B42" s="16">
        <v>27</v>
      </c>
      <c r="C42" s="71" t="s">
        <v>58</v>
      </c>
      <c r="D42" s="19"/>
      <c r="E42" s="26">
        <v>20000</v>
      </c>
      <c r="F42" s="30">
        <v>24960</v>
      </c>
      <c r="G42" s="19">
        <v>20000</v>
      </c>
    </row>
    <row r="43" spans="1:11" ht="18.75">
      <c r="A43" s="15"/>
      <c r="B43" s="16">
        <v>28</v>
      </c>
      <c r="C43" s="71" t="s">
        <v>59</v>
      </c>
      <c r="D43" s="19"/>
      <c r="E43" s="26">
        <v>60000</v>
      </c>
      <c r="F43" s="30">
        <v>27887</v>
      </c>
      <c r="G43" s="19">
        <v>60000</v>
      </c>
    </row>
    <row r="44" spans="1:11" ht="37.5">
      <c r="A44" s="15"/>
      <c r="B44" s="16">
        <v>29</v>
      </c>
      <c r="C44" s="71" t="s">
        <v>60</v>
      </c>
      <c r="D44" s="19"/>
      <c r="E44" s="26">
        <v>15000</v>
      </c>
      <c r="F44" s="30">
        <v>0</v>
      </c>
      <c r="G44" s="19">
        <v>20000</v>
      </c>
    </row>
    <row r="45" spans="1:11" ht="25.5">
      <c r="A45" s="15"/>
      <c r="B45" s="16">
        <v>30</v>
      </c>
      <c r="C45" s="71" t="s">
        <v>61</v>
      </c>
      <c r="D45" s="19"/>
      <c r="E45" s="26">
        <v>200000</v>
      </c>
      <c r="F45" s="30">
        <v>0</v>
      </c>
      <c r="G45" s="72" t="s">
        <v>62</v>
      </c>
      <c r="H45" s="5" t="s">
        <v>63</v>
      </c>
    </row>
    <row r="46" spans="1:11" ht="18.75">
      <c r="A46" s="73"/>
      <c r="B46" s="16">
        <v>31</v>
      </c>
      <c r="C46" s="71" t="s">
        <v>64</v>
      </c>
      <c r="D46" s="74"/>
      <c r="E46" s="181">
        <v>9000</v>
      </c>
      <c r="F46" s="183">
        <v>14000</v>
      </c>
      <c r="G46" s="19">
        <v>6000</v>
      </c>
    </row>
    <row r="47" spans="1:11" ht="48.75">
      <c r="A47" s="56"/>
      <c r="B47" s="171">
        <v>32</v>
      </c>
      <c r="C47" s="185" t="s">
        <v>65</v>
      </c>
      <c r="D47" s="52" t="s">
        <v>66</v>
      </c>
      <c r="E47" s="182"/>
      <c r="F47" s="184"/>
      <c r="G47" s="19">
        <v>10000</v>
      </c>
      <c r="H47" s="58"/>
    </row>
    <row r="48" spans="1:11" ht="18.75">
      <c r="A48" s="56"/>
      <c r="B48" s="171"/>
      <c r="C48" s="186"/>
      <c r="D48" s="57" t="s">
        <v>31</v>
      </c>
      <c r="E48" s="75"/>
      <c r="F48" s="76"/>
      <c r="G48" s="77">
        <f>G47*20.2%</f>
        <v>2019.9999999999998</v>
      </c>
      <c r="H48" s="58"/>
    </row>
    <row r="49" spans="1:11" ht="30.75">
      <c r="A49" s="78"/>
      <c r="B49" s="171">
        <v>33</v>
      </c>
      <c r="C49" s="185" t="s">
        <v>67</v>
      </c>
      <c r="D49" s="52" t="s">
        <v>68</v>
      </c>
      <c r="E49" s="79">
        <v>275868</v>
      </c>
      <c r="F49" s="80">
        <v>275868</v>
      </c>
      <c r="G49" s="19">
        <v>253000</v>
      </c>
      <c r="H49" s="81" t="s">
        <v>69</v>
      </c>
      <c r="K49" s="5" t="s">
        <v>70</v>
      </c>
    </row>
    <row r="50" spans="1:11" ht="16.899999999999999" customHeight="1">
      <c r="A50" s="56"/>
      <c r="B50" s="171"/>
      <c r="C50" s="187"/>
      <c r="D50" s="47" t="s">
        <v>40</v>
      </c>
      <c r="E50" s="79"/>
      <c r="F50" s="80"/>
      <c r="G50" s="48">
        <v>21980</v>
      </c>
      <c r="H50" s="81"/>
    </row>
    <row r="51" spans="1:11" ht="18.75">
      <c r="A51" s="56"/>
      <c r="B51" s="171"/>
      <c r="C51" s="186"/>
      <c r="D51" s="57" t="s">
        <v>31</v>
      </c>
      <c r="E51" s="82"/>
      <c r="F51" s="83"/>
      <c r="G51" s="77">
        <f>G49*20.2%</f>
        <v>51105.999999999993</v>
      </c>
      <c r="H51" s="84"/>
    </row>
    <row r="52" spans="1:11" ht="30.75">
      <c r="A52" s="56"/>
      <c r="B52" s="171">
        <v>34</v>
      </c>
      <c r="C52" s="185" t="s">
        <v>71</v>
      </c>
      <c r="D52" s="52" t="s">
        <v>72</v>
      </c>
      <c r="E52" s="26">
        <v>206892</v>
      </c>
      <c r="F52" s="30">
        <v>206892</v>
      </c>
      <c r="G52" s="19">
        <v>206900</v>
      </c>
      <c r="H52" s="81" t="s">
        <v>73</v>
      </c>
    </row>
    <row r="53" spans="1:11" ht="18.75">
      <c r="A53" s="56"/>
      <c r="B53" s="171"/>
      <c r="C53" s="186"/>
      <c r="D53" s="57" t="s">
        <v>31</v>
      </c>
      <c r="E53" s="85"/>
      <c r="F53" s="86"/>
      <c r="G53" s="77">
        <f>G52*20.2%</f>
        <v>41793.799999999996</v>
      </c>
      <c r="H53" s="70"/>
    </row>
    <row r="54" spans="1:11" ht="50.25">
      <c r="A54" s="56"/>
      <c r="B54" s="171">
        <v>35</v>
      </c>
      <c r="C54" s="185" t="s">
        <v>74</v>
      </c>
      <c r="D54" s="52" t="s">
        <v>75</v>
      </c>
      <c r="E54" s="26">
        <v>83700</v>
      </c>
      <c r="F54" s="30">
        <v>83700</v>
      </c>
      <c r="G54" s="19">
        <v>48600</v>
      </c>
      <c r="H54" s="58" t="s">
        <v>76</v>
      </c>
    </row>
    <row r="55" spans="1:11" ht="18.75">
      <c r="A55" s="56"/>
      <c r="B55" s="171"/>
      <c r="C55" s="186"/>
      <c r="D55" s="57" t="s">
        <v>31</v>
      </c>
      <c r="E55" s="54"/>
      <c r="F55" s="55"/>
      <c r="G55" s="77">
        <f>G54*20.2%</f>
        <v>9817.1999999999989</v>
      </c>
      <c r="H55" s="58"/>
    </row>
    <row r="56" spans="1:11" ht="46.15" customHeight="1">
      <c r="A56" s="56"/>
      <c r="B56" s="171">
        <v>36</v>
      </c>
      <c r="C56" s="185" t="s">
        <v>77</v>
      </c>
      <c r="D56" s="87" t="s">
        <v>78</v>
      </c>
      <c r="E56" s="24">
        <v>6000</v>
      </c>
      <c r="F56" s="55">
        <v>0</v>
      </c>
      <c r="G56" s="19">
        <v>6000</v>
      </c>
      <c r="H56" s="58"/>
    </row>
    <row r="57" spans="1:11" ht="19.149999999999999" customHeight="1">
      <c r="A57" s="56"/>
      <c r="B57" s="171"/>
      <c r="C57" s="186"/>
      <c r="D57" s="57" t="s">
        <v>31</v>
      </c>
      <c r="E57" s="54"/>
      <c r="F57" s="55"/>
      <c r="G57" s="77">
        <f>G56*20.2%</f>
        <v>1212</v>
      </c>
      <c r="H57" s="58"/>
    </row>
    <row r="58" spans="1:11" ht="36.6" customHeight="1">
      <c r="A58" s="56"/>
      <c r="B58" s="171">
        <v>37</v>
      </c>
      <c r="C58" s="185" t="s">
        <v>79</v>
      </c>
      <c r="D58" s="87" t="s">
        <v>80</v>
      </c>
      <c r="E58" s="26">
        <v>15000</v>
      </c>
      <c r="F58" s="30">
        <v>15000</v>
      </c>
      <c r="G58" s="19">
        <v>15000</v>
      </c>
      <c r="H58" s="58"/>
    </row>
    <row r="59" spans="1:11" ht="18.75">
      <c r="A59" s="56"/>
      <c r="B59" s="171"/>
      <c r="C59" s="186"/>
      <c r="D59" s="57" t="s">
        <v>31</v>
      </c>
      <c r="E59" s="54"/>
      <c r="F59" s="55"/>
      <c r="G59" s="77">
        <f>G58*20.2%</f>
        <v>3030</v>
      </c>
      <c r="H59" s="58"/>
    </row>
    <row r="60" spans="1:11" ht="18.75" hidden="1">
      <c r="A60" s="56"/>
      <c r="B60" s="16"/>
      <c r="C60" s="88" t="s">
        <v>81</v>
      </c>
      <c r="D60" s="57"/>
      <c r="E60" s="26">
        <v>270260</v>
      </c>
      <c r="F60" s="30">
        <v>228439</v>
      </c>
      <c r="G60" s="89"/>
      <c r="H60" s="58" t="s">
        <v>82</v>
      </c>
      <c r="I60" s="90">
        <f>G59+G57+G55+G53+G51+G48+G34+G31+G28+G26+G23+G20</f>
        <v>377865.49599999998</v>
      </c>
    </row>
    <row r="61" spans="1:11" s="93" customFormat="1" ht="18.75">
      <c r="A61" s="91"/>
      <c r="B61" s="16">
        <v>38</v>
      </c>
      <c r="C61" s="71" t="s">
        <v>83</v>
      </c>
      <c r="D61" s="38"/>
      <c r="E61" s="26">
        <v>26700</v>
      </c>
      <c r="F61" s="30">
        <v>92000</v>
      </c>
      <c r="G61" s="19">
        <v>64000</v>
      </c>
      <c r="H61" s="92"/>
    </row>
    <row r="62" spans="1:11" ht="37.5">
      <c r="A62" s="15"/>
      <c r="B62" s="16">
        <v>39</v>
      </c>
      <c r="C62" s="71" t="s">
        <v>84</v>
      </c>
      <c r="D62" s="19"/>
      <c r="E62" s="54">
        <v>87750</v>
      </c>
      <c r="F62" s="94">
        <v>89100</v>
      </c>
      <c r="G62" s="95"/>
    </row>
    <row r="63" spans="1:11" ht="37.5">
      <c r="A63" s="15"/>
      <c r="B63" s="16">
        <v>40</v>
      </c>
      <c r="C63" s="71" t="s">
        <v>85</v>
      </c>
      <c r="D63" s="19"/>
      <c r="E63" s="54"/>
      <c r="F63" s="55"/>
      <c r="G63" s="95"/>
    </row>
    <row r="64" spans="1:11" ht="34.5">
      <c r="A64" s="15"/>
      <c r="B64" s="16">
        <v>41</v>
      </c>
      <c r="C64" s="71" t="s">
        <v>86</v>
      </c>
      <c r="D64" s="19"/>
      <c r="E64" s="54"/>
      <c r="F64" s="55"/>
      <c r="G64" s="95"/>
    </row>
    <row r="65" spans="1:8" ht="18.75">
      <c r="A65" s="91"/>
      <c r="B65" s="96"/>
      <c r="C65" s="97" t="s">
        <v>87</v>
      </c>
      <c r="D65" s="98"/>
      <c r="E65" s="99"/>
      <c r="F65" s="100"/>
      <c r="G65" s="101">
        <f>SUM(G4:G34)</f>
        <v>3681164.4959999998</v>
      </c>
      <c r="H65" s="102"/>
    </row>
    <row r="66" spans="1:8" ht="18.75">
      <c r="A66" s="103"/>
      <c r="B66" s="104"/>
      <c r="C66" s="105" t="s">
        <v>88</v>
      </c>
      <c r="D66" s="106"/>
      <c r="E66" s="107"/>
      <c r="F66" s="94"/>
      <c r="G66" s="101">
        <f>SUM(G36:G64)</f>
        <v>1210459</v>
      </c>
    </row>
    <row r="67" spans="1:8" ht="38.450000000000003" customHeight="1" thickBot="1">
      <c r="A67" s="108"/>
      <c r="B67" s="109"/>
      <c r="C67" s="110" t="s">
        <v>89</v>
      </c>
      <c r="D67" s="74"/>
      <c r="E67" s="111"/>
      <c r="F67" s="25"/>
      <c r="G67" s="101">
        <f>G66/449</f>
        <v>2695.8997772828507</v>
      </c>
    </row>
    <row r="68" spans="1:8" ht="32.25" thickBot="1">
      <c r="A68" s="112"/>
      <c r="B68" s="113"/>
      <c r="C68" s="114" t="s">
        <v>90</v>
      </c>
      <c r="D68" s="115"/>
      <c r="E68" s="116"/>
      <c r="F68" s="117"/>
      <c r="G68" s="118">
        <f>G65/398840</f>
        <v>9.2296773041821272</v>
      </c>
      <c r="H68" s="102"/>
    </row>
    <row r="69" spans="1:8" ht="63">
      <c r="B69" s="113"/>
      <c r="C69" s="120" t="s">
        <v>91</v>
      </c>
      <c r="D69" s="121"/>
      <c r="E69" s="111"/>
      <c r="F69" s="25"/>
      <c r="G69" s="118">
        <f>(G65+G66)/398840</f>
        <v>12.264626155851969</v>
      </c>
      <c r="H69" s="122"/>
    </row>
    <row r="70" spans="1:8" ht="34.9" customHeight="1">
      <c r="B70" s="188" t="s">
        <v>92</v>
      </c>
      <c r="C70" s="189" t="s">
        <v>93</v>
      </c>
      <c r="D70" s="123" t="s">
        <v>94</v>
      </c>
      <c r="E70" s="123"/>
      <c r="F70" s="123"/>
      <c r="G70" s="124" t="s">
        <v>95</v>
      </c>
      <c r="H70" s="125" t="s">
        <v>96</v>
      </c>
    </row>
    <row r="71" spans="1:8" ht="24.6" customHeight="1">
      <c r="B71" s="188"/>
      <c r="C71" s="189"/>
      <c r="D71" s="123" t="s">
        <v>97</v>
      </c>
      <c r="E71" s="123"/>
      <c r="F71" s="123"/>
      <c r="G71" s="124" t="s">
        <v>98</v>
      </c>
      <c r="H71" s="125" t="s">
        <v>99</v>
      </c>
    </row>
    <row r="72" spans="1:8" ht="31.15" customHeight="1">
      <c r="B72" s="188"/>
      <c r="C72" s="189"/>
      <c r="D72" s="123" t="s">
        <v>100</v>
      </c>
      <c r="E72" s="25"/>
      <c r="F72" s="25"/>
      <c r="G72" s="124" t="s">
        <v>101</v>
      </c>
      <c r="H72" s="5" t="s">
        <v>102</v>
      </c>
    </row>
    <row r="73" spans="1:8" ht="31.15" customHeight="1">
      <c r="B73" s="188" t="s">
        <v>103</v>
      </c>
      <c r="C73" s="189" t="s">
        <v>104</v>
      </c>
      <c r="D73" s="126" t="s">
        <v>94</v>
      </c>
      <c r="E73" s="127" t="s">
        <v>105</v>
      </c>
      <c r="F73" s="128"/>
      <c r="G73" s="129" t="s">
        <v>106</v>
      </c>
      <c r="H73" s="125" t="s">
        <v>107</v>
      </c>
    </row>
    <row r="74" spans="1:8" ht="25.9" customHeight="1">
      <c r="B74" s="188"/>
      <c r="C74" s="189"/>
      <c r="D74" s="126" t="s">
        <v>97</v>
      </c>
      <c r="E74" s="127" t="s">
        <v>108</v>
      </c>
      <c r="F74" s="130"/>
      <c r="G74" s="129" t="s">
        <v>98</v>
      </c>
      <c r="H74" s="125" t="s">
        <v>109</v>
      </c>
    </row>
    <row r="75" spans="1:8" ht="27.6" customHeight="1">
      <c r="B75" s="188"/>
      <c r="C75" s="189"/>
      <c r="D75" s="126" t="s">
        <v>100</v>
      </c>
      <c r="E75" s="127" t="s">
        <v>110</v>
      </c>
      <c r="F75" s="126"/>
      <c r="G75" s="129" t="s">
        <v>111</v>
      </c>
      <c r="H75" s="125" t="s">
        <v>112</v>
      </c>
    </row>
    <row r="76" spans="1:8" ht="19.899999999999999" customHeight="1">
      <c r="B76" s="131"/>
      <c r="C76" s="132"/>
      <c r="D76" s="133"/>
      <c r="E76" s="134"/>
      <c r="F76" s="135"/>
      <c r="G76" s="136"/>
      <c r="H76" s="125"/>
    </row>
    <row r="77" spans="1:8" ht="12" customHeight="1">
      <c r="B77" s="137"/>
      <c r="C77" s="138"/>
      <c r="D77" s="133"/>
      <c r="E77" s="139"/>
      <c r="F77" s="140"/>
      <c r="G77" s="141"/>
    </row>
    <row r="78" spans="1:8" ht="25.15" hidden="1" customHeight="1">
      <c r="B78" s="142"/>
      <c r="C78" s="143" t="s">
        <v>113</v>
      </c>
      <c r="D78" s="144"/>
      <c r="E78" s="145"/>
      <c r="F78" s="146"/>
      <c r="G78" s="147">
        <f>(G65+G66)/449</f>
        <v>10894.484400890868</v>
      </c>
      <c r="H78" s="125"/>
    </row>
    <row r="79" spans="1:8" ht="29.45" hidden="1" customHeight="1">
      <c r="C79" s="148" t="s">
        <v>114</v>
      </c>
      <c r="E79" s="139"/>
      <c r="F79" s="140"/>
    </row>
    <row r="80" spans="1:8" ht="28.15" hidden="1" customHeight="1">
      <c r="C80" s="151" t="s">
        <v>115</v>
      </c>
      <c r="E80" s="139"/>
      <c r="F80" s="140"/>
    </row>
    <row r="81" spans="1:10" s="152" customFormat="1" ht="25.9" hidden="1" customHeight="1">
      <c r="A81" s="119"/>
      <c r="B81" s="119"/>
      <c r="C81" s="151" t="s">
        <v>116</v>
      </c>
      <c r="D81" s="149"/>
      <c r="E81" s="139"/>
      <c r="F81" s="140"/>
      <c r="G81" s="150"/>
      <c r="H81" s="5"/>
      <c r="I81" s="5"/>
      <c r="J81" s="5"/>
    </row>
    <row r="82" spans="1:10" s="152" customFormat="1" ht="40.15" customHeight="1" thickBot="1">
      <c r="A82" s="119"/>
      <c r="B82" s="153"/>
      <c r="C82" s="193" t="s">
        <v>117</v>
      </c>
      <c r="D82" s="193"/>
      <c r="E82" s="194"/>
      <c r="F82" s="154"/>
      <c r="G82" s="155">
        <f>G84+G87+G88</f>
        <v>2659020</v>
      </c>
      <c r="H82" s="5"/>
      <c r="I82" s="5"/>
      <c r="J82" s="5"/>
    </row>
    <row r="83" spans="1:10" s="152" customFormat="1" ht="27.6" customHeight="1">
      <c r="A83" s="119"/>
      <c r="B83" s="156"/>
      <c r="C83" s="195" t="s">
        <v>118</v>
      </c>
      <c r="D83" s="195"/>
      <c r="E83" s="157"/>
      <c r="F83" s="158"/>
      <c r="G83" s="19"/>
      <c r="H83" s="5"/>
      <c r="I83" s="5"/>
      <c r="J83" s="5"/>
    </row>
    <row r="84" spans="1:10" s="152" customFormat="1" ht="25.9" customHeight="1">
      <c r="A84" s="119"/>
      <c r="B84" s="156"/>
      <c r="C84" s="159" t="s">
        <v>119</v>
      </c>
      <c r="D84" s="36"/>
      <c r="E84" s="66"/>
      <c r="F84" s="67"/>
      <c r="G84" s="101">
        <f>SUM(G85:G86)</f>
        <v>1194088</v>
      </c>
      <c r="H84" s="5"/>
      <c r="I84" s="5"/>
      <c r="J84" s="5"/>
    </row>
    <row r="85" spans="1:10" s="152" customFormat="1" ht="36" customHeight="1">
      <c r="A85" s="119"/>
      <c r="B85" s="156"/>
      <c r="C85" s="196" t="s">
        <v>120</v>
      </c>
      <c r="D85" s="196"/>
      <c r="E85" s="160"/>
      <c r="F85" s="161"/>
      <c r="G85" s="106">
        <v>2711619</v>
      </c>
      <c r="H85" s="5"/>
      <c r="I85" s="5"/>
      <c r="J85" s="5"/>
    </row>
    <row r="86" spans="1:10" s="152" customFormat="1" ht="34.9" customHeight="1">
      <c r="A86" s="119"/>
      <c r="B86" s="156"/>
      <c r="C86" s="197" t="s">
        <v>121</v>
      </c>
      <c r="D86" s="197"/>
      <c r="E86" s="139"/>
      <c r="F86" s="140"/>
      <c r="G86" s="106">
        <v>-1517531</v>
      </c>
      <c r="H86" s="5"/>
      <c r="I86" s="5"/>
      <c r="J86" s="5"/>
    </row>
    <row r="87" spans="1:10" s="152" customFormat="1" ht="21.6" customHeight="1">
      <c r="A87" s="119"/>
      <c r="B87" s="156"/>
      <c r="C87" s="159" t="s">
        <v>122</v>
      </c>
      <c r="D87" s="36"/>
      <c r="E87" s="21"/>
      <c r="F87" s="34"/>
      <c r="G87" s="101">
        <v>1207432</v>
      </c>
      <c r="H87" s="5"/>
      <c r="I87" s="5"/>
      <c r="J87" s="5"/>
    </row>
    <row r="88" spans="1:10" s="152" customFormat="1" ht="21.6" customHeight="1">
      <c r="A88" s="119"/>
      <c r="B88" s="156"/>
      <c r="C88" s="159" t="s">
        <v>123</v>
      </c>
      <c r="D88" s="36"/>
      <c r="E88" s="21"/>
      <c r="F88" s="34"/>
      <c r="G88" s="101">
        <v>257500</v>
      </c>
      <c r="H88" s="5"/>
      <c r="I88" s="5"/>
      <c r="J88" s="5"/>
    </row>
    <row r="89" spans="1:10" s="152" customFormat="1" ht="55.9" customHeight="1">
      <c r="A89" s="119"/>
      <c r="B89" s="162"/>
      <c r="C89" s="190" t="s">
        <v>124</v>
      </c>
      <c r="D89" s="190"/>
      <c r="E89" s="21"/>
      <c r="F89" s="34"/>
      <c r="G89" s="19"/>
      <c r="H89" s="5"/>
      <c r="I89" s="5"/>
      <c r="J89" s="5"/>
    </row>
    <row r="90" spans="1:10" s="152" customFormat="1">
      <c r="A90" s="119"/>
      <c r="B90" s="119"/>
      <c r="C90" s="163"/>
      <c r="D90" s="149"/>
      <c r="E90" s="139"/>
      <c r="F90" s="140"/>
      <c r="G90" s="150"/>
      <c r="H90" s="5"/>
      <c r="I90" s="5"/>
      <c r="J90" s="5"/>
    </row>
    <row r="91" spans="1:10" s="152" customFormat="1" ht="37.9" customHeight="1">
      <c r="A91" s="119"/>
      <c r="B91" s="164">
        <v>1</v>
      </c>
      <c r="C91" s="165" t="s">
        <v>125</v>
      </c>
      <c r="D91" s="149"/>
      <c r="E91" s="139"/>
      <c r="F91" s="140"/>
      <c r="G91" s="150"/>
      <c r="H91" s="5"/>
      <c r="I91" s="5"/>
      <c r="J91" s="5"/>
    </row>
    <row r="92" spans="1:10" s="152" customFormat="1" ht="30">
      <c r="A92" s="119"/>
      <c r="B92" s="164">
        <v>2</v>
      </c>
      <c r="C92" s="165" t="s">
        <v>126</v>
      </c>
      <c r="D92" s="149"/>
      <c r="E92" s="139"/>
      <c r="F92" s="140"/>
      <c r="G92" s="150"/>
      <c r="H92" s="5"/>
      <c r="I92" s="5"/>
      <c r="J92" s="5"/>
    </row>
    <row r="93" spans="1:10" s="152" customFormat="1">
      <c r="A93" s="119"/>
      <c r="B93" s="164"/>
      <c r="C93" s="166" t="s">
        <v>127</v>
      </c>
      <c r="D93" s="149"/>
      <c r="E93" s="139"/>
      <c r="F93" s="140"/>
      <c r="G93" s="150"/>
      <c r="H93" s="5"/>
      <c r="I93" s="5"/>
      <c r="J93" s="5"/>
    </row>
    <row r="94" spans="1:10" s="152" customFormat="1" ht="30">
      <c r="A94" s="119"/>
      <c r="B94" s="164">
        <v>3</v>
      </c>
      <c r="C94" s="165" t="s">
        <v>128</v>
      </c>
      <c r="D94" s="149"/>
      <c r="E94" s="139"/>
      <c r="F94" s="140"/>
      <c r="G94" s="150"/>
      <c r="H94" s="5"/>
      <c r="I94" s="5"/>
      <c r="J94" s="5"/>
    </row>
    <row r="95" spans="1:10" s="152" customFormat="1">
      <c r="A95" s="119"/>
      <c r="B95" s="119"/>
      <c r="C95" s="163"/>
      <c r="D95" s="149"/>
      <c r="E95" s="139"/>
      <c r="F95" s="140"/>
      <c r="G95" s="150"/>
      <c r="H95" s="5"/>
      <c r="I95" s="5"/>
      <c r="J95" s="5"/>
    </row>
    <row r="96" spans="1:10" s="152" customFormat="1">
      <c r="A96" s="119"/>
      <c r="B96" s="119"/>
      <c r="C96" s="163"/>
      <c r="D96" s="149"/>
      <c r="E96" s="139"/>
      <c r="F96" s="140"/>
      <c r="G96" s="150"/>
      <c r="H96" s="5"/>
      <c r="I96" s="5"/>
      <c r="J96" s="5"/>
    </row>
    <row r="97" spans="1:10" s="152" customFormat="1">
      <c r="A97" s="119"/>
      <c r="B97" s="119"/>
      <c r="C97" s="163"/>
      <c r="D97" s="149"/>
      <c r="E97" s="139"/>
      <c r="F97" s="140"/>
      <c r="G97" s="150"/>
      <c r="H97" s="5"/>
      <c r="I97" s="5"/>
      <c r="J97" s="5"/>
    </row>
    <row r="98" spans="1:10" s="152" customFormat="1">
      <c r="A98" s="119"/>
      <c r="B98" s="119"/>
      <c r="C98" s="163"/>
      <c r="D98" s="149"/>
      <c r="E98" s="139"/>
      <c r="F98" s="140"/>
      <c r="G98" s="150"/>
      <c r="H98" s="5"/>
      <c r="I98" s="5"/>
      <c r="J98" s="5"/>
    </row>
    <row r="99" spans="1:10" s="152" customFormat="1">
      <c r="A99" s="119"/>
      <c r="B99" s="119"/>
      <c r="C99" s="163"/>
      <c r="D99" s="149"/>
      <c r="E99" s="139"/>
      <c r="F99" s="140"/>
      <c r="G99" s="150"/>
      <c r="H99" s="5"/>
      <c r="I99" s="5"/>
      <c r="J99" s="5"/>
    </row>
    <row r="100" spans="1:10" s="152" customFormat="1">
      <c r="A100" s="119"/>
      <c r="B100" s="119"/>
      <c r="C100" s="163"/>
      <c r="D100" s="149"/>
      <c r="E100" s="139"/>
      <c r="F100" s="140"/>
      <c r="G100" s="150"/>
      <c r="H100" s="5"/>
      <c r="I100" s="5"/>
      <c r="J100" s="5"/>
    </row>
    <row r="101" spans="1:10" s="152" customFormat="1">
      <c r="A101" s="119"/>
      <c r="B101" s="119"/>
      <c r="C101" s="163"/>
      <c r="D101" s="149"/>
      <c r="E101" s="139"/>
      <c r="F101" s="140"/>
      <c r="G101" s="150"/>
      <c r="H101" s="5"/>
      <c r="I101" s="5"/>
      <c r="J101" s="5"/>
    </row>
  </sheetData>
  <mergeCells count="40">
    <mergeCell ref="C85:D85"/>
    <mergeCell ref="C86:D86"/>
    <mergeCell ref="B56:B57"/>
    <mergeCell ref="C56:C57"/>
    <mergeCell ref="B58:B59"/>
    <mergeCell ref="C58:C59"/>
    <mergeCell ref="B70:B72"/>
    <mergeCell ref="C70:C72"/>
    <mergeCell ref="C89:D89"/>
    <mergeCell ref="B1:D1"/>
    <mergeCell ref="B73:B75"/>
    <mergeCell ref="C73:C75"/>
    <mergeCell ref="C82:E82"/>
    <mergeCell ref="C83:D83"/>
    <mergeCell ref="B54:B55"/>
    <mergeCell ref="C54:C55"/>
    <mergeCell ref="B29:B31"/>
    <mergeCell ref="C29:C31"/>
    <mergeCell ref="B32:B34"/>
    <mergeCell ref="C32:C34"/>
    <mergeCell ref="B49:B51"/>
    <mergeCell ref="C49:C51"/>
    <mergeCell ref="B52:B53"/>
    <mergeCell ref="C52:C53"/>
    <mergeCell ref="B24:B26"/>
    <mergeCell ref="C24:C26"/>
    <mergeCell ref="E46:E47"/>
    <mergeCell ref="F46:F47"/>
    <mergeCell ref="B47:B48"/>
    <mergeCell ref="C47:C48"/>
    <mergeCell ref="G13:G14"/>
    <mergeCell ref="B18:B20"/>
    <mergeCell ref="C18:C20"/>
    <mergeCell ref="B27:B28"/>
    <mergeCell ref="C27:C28"/>
    <mergeCell ref="D4:D9"/>
    <mergeCell ref="F4:F5"/>
    <mergeCell ref="F13:F14"/>
    <mergeCell ref="B21:B23"/>
    <mergeCell ref="C21:C23"/>
  </mergeCells>
  <phoneticPr fontId="0" type="noConversion"/>
  <printOptions horizontalCentered="1"/>
  <pageMargins left="0.25" right="0.25" top="0.75" bottom="0.75" header="0.3" footer="0.3"/>
  <pageSetup paperSize="9" scale="79" fitToHeight="0" orientation="portrait" r:id="rId1"/>
  <rowBreaks count="3" manualBreakCount="3">
    <brk id="34" max="6" man="1"/>
    <brk id="66" max="6" man="1"/>
    <brk id="8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для голосования</vt:lpstr>
      <vt:lpstr>'смета для голосования'!Область_печати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Эльвира Викторовна</dc:creator>
  <cp:lastModifiedBy>Irina</cp:lastModifiedBy>
  <cp:lastPrinted>2018-04-12T16:07:34Z</cp:lastPrinted>
  <dcterms:created xsi:type="dcterms:W3CDTF">2018-04-12T13:35:14Z</dcterms:created>
  <dcterms:modified xsi:type="dcterms:W3CDTF">2018-04-12T16:09:02Z</dcterms:modified>
</cp:coreProperties>
</file>